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9900" windowHeight="13200" activeTab="0"/>
  </bookViews>
  <sheets>
    <sheet name="Comparison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<sst xmlns="http://schemas.openxmlformats.org/spreadsheetml/2006/main" count="63" uniqueCount="38">
  <si>
    <t xml:space="preserve">Week </t>
  </si>
  <si>
    <t>Pine saw dust</t>
  </si>
  <si>
    <t>Wood Shavings</t>
  </si>
  <si>
    <t>Total Lt</t>
  </si>
  <si>
    <t>Total Min</t>
  </si>
  <si>
    <t>Rate/ Lt</t>
  </si>
  <si>
    <t>Total Cost</t>
  </si>
  <si>
    <t>Area</t>
  </si>
  <si>
    <t>Cost</t>
  </si>
  <si>
    <t>Lt Rate</t>
  </si>
  <si>
    <t>Rate/Hr</t>
  </si>
  <si>
    <t>Stored inside</t>
  </si>
  <si>
    <t>Stored in Bags</t>
  </si>
  <si>
    <t>Material Use (Litres)</t>
  </si>
  <si>
    <t>Disposal (Litres)</t>
  </si>
  <si>
    <t>Storage Costs (litres)</t>
  </si>
  <si>
    <t>Stable Hand Labour (minutes per week)</t>
  </si>
  <si>
    <t>Assumptions:</t>
  </si>
  <si>
    <t>Pine Saw Dust</t>
  </si>
  <si>
    <t>Hourly Wages for Stable Hand:</t>
  </si>
  <si>
    <t>per hour including benefits</t>
  </si>
  <si>
    <t>$</t>
  </si>
  <si>
    <t>Storage Costs (M2/per annum)</t>
  </si>
  <si>
    <t>Total Costs :  1 stable, 15 weeks</t>
  </si>
  <si>
    <t>Total Costs: 1 Stable/Year</t>
  </si>
  <si>
    <t>Horse Bedding:  Comparative Costs</t>
  </si>
  <si>
    <t>Bag</t>
  </si>
  <si>
    <t xml:space="preserve"> Lt</t>
  </si>
  <si>
    <t>Saw-dust</t>
  </si>
  <si>
    <t>HempBed</t>
  </si>
  <si>
    <t>HempBed</t>
  </si>
  <si>
    <t>Material Costs (per gallon):</t>
  </si>
  <si>
    <t>Disposal Costs (gallon)</t>
  </si>
  <si>
    <t>HempBed</t>
  </si>
  <si>
    <t xml:space="preserve">HempBed </t>
  </si>
  <si>
    <t>HempBed</t>
  </si>
  <si>
    <t>Hemp Technologies.com</t>
  </si>
  <si>
    <t>71 Brougham St, New Plymouth 4310, New Zealand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</si>
</sst>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.0_-;\-&quot;$&quot;* #,##0.0_-;_-&quot;$&quot;* &quot;-&quot;??_-;_-@_-"/>
    <numFmt numFmtId="173" formatCode="_-&quot;$&quot;* #,##0_-;\-&quot;$&quot;* #,##0_-;_-&quot;$&quot;* &quot;-&quot;??_-;_-@_-"/>
    <numFmt numFmtId="174" formatCode="&quot;$&quot;#,##0.0;[Red]\-&quot;$&quot;#,##0.0"/>
    <numFmt numFmtId="175" formatCode="0.000"/>
    <numFmt numFmtId="176" formatCode="0.0"/>
    <numFmt numFmtId="177" formatCode="_-&quot;$&quot;* #,##0.000_-;\-&quot;$&quot;* #,##0.000_-;_-&quot;$&quot;* &quot;-&quot;??_-;_-@_-"/>
    <numFmt numFmtId="178" formatCode="_-&quot;$&quot;* #,##0.0000_-;\-&quot;$&quot;* #,##0.0000_-;_-&quot;$&quot;* &quot;-&quot;??_-;_-@_-"/>
    <numFmt numFmtId="179" formatCode="_-&quot;$&quot;* #,##0.00000_-;\-&quot;$&quot;* #,##0.00000_-;_-&quot;$&quot;* &quot;-&quot;??_-;_-@_-"/>
    <numFmt numFmtId="180" formatCode="_-&quot;$&quot;* #,##0.000000_-;\-&quot;$&quot;* #,##0.000000_-;_-&quot;$&quot;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173" fontId="0" fillId="0" borderId="1" xfId="17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3" fontId="0" fillId="0" borderId="1" xfId="0" applyNumberFormat="1" applyBorder="1" applyAlignment="1">
      <alignment/>
    </xf>
    <xf numFmtId="17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0" fontId="0" fillId="0" borderId="3" xfId="17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17" applyNumberFormat="1" applyFont="1" applyBorder="1" applyAlignment="1">
      <alignment/>
    </xf>
    <xf numFmtId="170" fontId="2" fillId="0" borderId="0" xfId="17" applyNumberFormat="1" applyFont="1" applyBorder="1" applyAlignment="1">
      <alignment/>
    </xf>
    <xf numFmtId="170" fontId="2" fillId="0" borderId="16" xfId="17" applyNumberFormat="1" applyFont="1" applyBorder="1" applyAlignment="1">
      <alignment/>
    </xf>
    <xf numFmtId="0" fontId="0" fillId="0" borderId="18" xfId="0" applyBorder="1" applyAlignment="1">
      <alignment/>
    </xf>
    <xf numFmtId="167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3" fillId="0" borderId="0" xfId="0" applyFont="1" applyAlignment="1">
      <alignment/>
    </xf>
    <xf numFmtId="174" fontId="2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workbookViewId="0" topLeftCell="A1">
      <selection activeCell="C5" sqref="C5"/>
    </sheetView>
  </sheetViews>
  <sheetFormatPr defaultColWidth="8.8515625" defaultRowHeight="12.75"/>
  <cols>
    <col min="1" max="1" width="14.8515625" style="0" customWidth="1"/>
    <col min="2" max="2" width="7.421875" style="0" customWidth="1"/>
    <col min="3" max="6" width="5.140625" style="0" customWidth="1"/>
    <col min="7" max="8" width="5.28125" style="0" customWidth="1"/>
    <col min="9" max="9" width="5.421875" style="0" customWidth="1"/>
    <col min="10" max="10" width="5.28125" style="0" customWidth="1"/>
    <col min="11" max="11" width="6.00390625" style="0" customWidth="1"/>
    <col min="12" max="12" width="5.421875" style="0" customWidth="1"/>
    <col min="13" max="13" width="5.28125" style="0" customWidth="1"/>
    <col min="14" max="14" width="5.140625" style="0" customWidth="1"/>
    <col min="15" max="15" width="5.28125" style="0" customWidth="1"/>
    <col min="16" max="16" width="5.00390625" style="0" customWidth="1"/>
    <col min="17" max="17" width="8.8515625" style="0" customWidth="1"/>
    <col min="18" max="18" width="7.8515625" style="0" customWidth="1"/>
  </cols>
  <sheetData>
    <row r="1" ht="12">
      <c r="A1" s="14" t="s">
        <v>25</v>
      </c>
    </row>
    <row r="2" ht="12">
      <c r="A2" s="14"/>
    </row>
    <row r="3" spans="1:21" ht="12.75" thickBot="1">
      <c r="A3" s="14" t="s">
        <v>17</v>
      </c>
      <c r="T3" t="s">
        <v>26</v>
      </c>
      <c r="U3" t="s">
        <v>27</v>
      </c>
    </row>
    <row r="4" spans="1:21" ht="12.75" thickTop="1">
      <c r="A4" s="18" t="s">
        <v>31</v>
      </c>
      <c r="B4" s="19"/>
      <c r="C4" s="19"/>
      <c r="D4" s="20" t="s">
        <v>19</v>
      </c>
      <c r="E4" s="19"/>
      <c r="F4" s="19"/>
      <c r="G4" s="19"/>
      <c r="H4" s="19"/>
      <c r="I4" s="19"/>
      <c r="J4" s="19"/>
      <c r="K4" s="20" t="s">
        <v>22</v>
      </c>
      <c r="L4" s="19"/>
      <c r="M4" s="19"/>
      <c r="N4" s="19"/>
      <c r="O4" s="19"/>
      <c r="P4" s="21"/>
      <c r="R4" s="9" t="s">
        <v>33</v>
      </c>
      <c r="S4" s="5"/>
      <c r="T4" s="37">
        <v>20</v>
      </c>
      <c r="U4" s="1">
        <v>130</v>
      </c>
    </row>
    <row r="5" spans="1:21" ht="12">
      <c r="A5" s="22" t="s">
        <v>29</v>
      </c>
      <c r="B5" s="34">
        <v>0.15</v>
      </c>
      <c r="C5" s="24" t="s">
        <v>21</v>
      </c>
      <c r="D5" s="33">
        <v>20</v>
      </c>
      <c r="E5" s="23"/>
      <c r="F5" s="23" t="s">
        <v>20</v>
      </c>
      <c r="G5" s="23"/>
      <c r="H5" s="23"/>
      <c r="I5" s="23"/>
      <c r="J5" s="24" t="s">
        <v>21</v>
      </c>
      <c r="K5" s="31">
        <v>50</v>
      </c>
      <c r="L5" s="23"/>
      <c r="M5" s="23"/>
      <c r="N5" s="23"/>
      <c r="O5" s="23"/>
      <c r="P5" s="25"/>
      <c r="R5" s="36" t="s">
        <v>2</v>
      </c>
      <c r="S5" s="12"/>
      <c r="T5" s="37">
        <v>7</v>
      </c>
      <c r="U5" s="1">
        <v>100</v>
      </c>
    </row>
    <row r="6" spans="1:21" ht="12">
      <c r="A6" s="22" t="s">
        <v>2</v>
      </c>
      <c r="B6" s="34">
        <v>0.02</v>
      </c>
      <c r="D6" s="23"/>
      <c r="E6" s="23"/>
      <c r="F6" s="23"/>
      <c r="G6" s="23"/>
      <c r="H6" s="23"/>
      <c r="I6" s="23"/>
      <c r="J6" s="23"/>
      <c r="K6" s="26" t="s">
        <v>32</v>
      </c>
      <c r="L6" s="23"/>
      <c r="M6" s="23"/>
      <c r="N6" s="23"/>
      <c r="O6" s="23"/>
      <c r="P6" s="25"/>
      <c r="R6" s="9" t="s">
        <v>28</v>
      </c>
      <c r="S6" s="5"/>
      <c r="T6" s="38">
        <v>320</v>
      </c>
      <c r="U6" s="1">
        <v>16000</v>
      </c>
    </row>
    <row r="7" spans="1:16" ht="12.75" thickBot="1">
      <c r="A7" s="27" t="s">
        <v>18</v>
      </c>
      <c r="B7" s="35">
        <v>0.005</v>
      </c>
      <c r="C7" s="28"/>
      <c r="D7" s="28"/>
      <c r="E7" s="28"/>
      <c r="F7" s="28"/>
      <c r="G7" s="28"/>
      <c r="H7" s="28"/>
      <c r="I7" s="28"/>
      <c r="J7" s="29" t="s">
        <v>21</v>
      </c>
      <c r="K7" s="32">
        <v>0.005</v>
      </c>
      <c r="L7" s="28"/>
      <c r="M7" s="28"/>
      <c r="N7" s="28"/>
      <c r="O7" s="28"/>
      <c r="P7" s="30"/>
    </row>
    <row r="8" ht="12.75" thickTop="1">
      <c r="A8" s="39"/>
    </row>
    <row r="9" ht="12">
      <c r="F9" s="14" t="s">
        <v>13</v>
      </c>
    </row>
    <row r="10" spans="1:19" ht="12">
      <c r="A10" s="13" t="s">
        <v>0</v>
      </c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3">
        <v>13</v>
      </c>
      <c r="O10" s="13">
        <v>14</v>
      </c>
      <c r="P10" s="13">
        <v>15</v>
      </c>
      <c r="Q10" s="13" t="s">
        <v>3</v>
      </c>
      <c r="R10" s="13" t="s">
        <v>5</v>
      </c>
      <c r="S10" s="13" t="s">
        <v>6</v>
      </c>
    </row>
    <row r="11" spans="1:19" ht="12">
      <c r="A11" s="1" t="s">
        <v>34</v>
      </c>
      <c r="B11" s="13">
        <v>1470</v>
      </c>
      <c r="C11" s="1">
        <v>0</v>
      </c>
      <c r="D11" s="1">
        <v>60</v>
      </c>
      <c r="E11" s="1">
        <v>60</v>
      </c>
      <c r="F11" s="1">
        <v>60</v>
      </c>
      <c r="G11" s="1">
        <v>60</v>
      </c>
      <c r="H11" s="1">
        <v>60</v>
      </c>
      <c r="I11" s="1">
        <v>60</v>
      </c>
      <c r="J11" s="1">
        <v>60</v>
      </c>
      <c r="K11" s="1">
        <v>60</v>
      </c>
      <c r="L11" s="1">
        <v>60</v>
      </c>
      <c r="M11" s="1">
        <v>60</v>
      </c>
      <c r="N11" s="1">
        <v>60</v>
      </c>
      <c r="O11" s="1">
        <v>60</v>
      </c>
      <c r="P11" s="1">
        <v>60</v>
      </c>
      <c r="Q11" s="1">
        <f>SUM(B11:P11)</f>
        <v>2250</v>
      </c>
      <c r="R11" s="3">
        <f>B5</f>
        <v>0.15</v>
      </c>
      <c r="S11" s="2">
        <f>Q11*R11</f>
        <v>337.5</v>
      </c>
    </row>
    <row r="12" spans="1:19" ht="12">
      <c r="A12" s="1" t="s">
        <v>2</v>
      </c>
      <c r="B12" s="13">
        <v>1470</v>
      </c>
      <c r="C12" s="1">
        <v>80</v>
      </c>
      <c r="D12" s="1">
        <v>100</v>
      </c>
      <c r="E12" s="1">
        <v>80</v>
      </c>
      <c r="F12" s="1">
        <v>100</v>
      </c>
      <c r="G12" s="13">
        <v>1470</v>
      </c>
      <c r="H12" s="1">
        <v>80</v>
      </c>
      <c r="I12" s="1">
        <v>100</v>
      </c>
      <c r="J12" s="1">
        <v>100</v>
      </c>
      <c r="K12" s="1">
        <v>120</v>
      </c>
      <c r="L12" s="13">
        <v>1470</v>
      </c>
      <c r="M12" s="1">
        <v>90</v>
      </c>
      <c r="N12" s="1">
        <v>100</v>
      </c>
      <c r="O12" s="1">
        <v>100</v>
      </c>
      <c r="P12" s="1">
        <v>120</v>
      </c>
      <c r="Q12" s="1">
        <f>SUM(B12:P12)</f>
        <v>5580</v>
      </c>
      <c r="R12" s="3">
        <f>B6</f>
        <v>0.02</v>
      </c>
      <c r="S12" s="2">
        <f>Q12*R12</f>
        <v>111.60000000000001</v>
      </c>
    </row>
    <row r="13" spans="1:19" ht="12">
      <c r="A13" s="1" t="s">
        <v>1</v>
      </c>
      <c r="B13" s="13">
        <v>1470</v>
      </c>
      <c r="C13" s="1">
        <v>140</v>
      </c>
      <c r="D13" s="1">
        <v>160</v>
      </c>
      <c r="E13" s="1">
        <v>140</v>
      </c>
      <c r="F13" s="1">
        <v>200</v>
      </c>
      <c r="G13" s="1">
        <v>140</v>
      </c>
      <c r="H13" s="1">
        <v>140</v>
      </c>
      <c r="I13" s="1">
        <v>140</v>
      </c>
      <c r="J13" s="1">
        <v>200</v>
      </c>
      <c r="K13" s="1">
        <v>200</v>
      </c>
      <c r="L13" s="1">
        <v>160</v>
      </c>
      <c r="M13" s="1">
        <v>200</v>
      </c>
      <c r="N13" s="1">
        <v>140</v>
      </c>
      <c r="O13" s="1">
        <v>200</v>
      </c>
      <c r="P13" s="1">
        <v>160</v>
      </c>
      <c r="Q13" s="1">
        <f>SUM(B13:P13)</f>
        <v>3790</v>
      </c>
      <c r="R13" s="3">
        <f>B7</f>
        <v>0.005</v>
      </c>
      <c r="S13" s="2">
        <f>R13*Q13</f>
        <v>18.95</v>
      </c>
    </row>
    <row r="15" ht="12">
      <c r="F15" s="14" t="s">
        <v>16</v>
      </c>
    </row>
    <row r="16" spans="1:19" s="14" customFormat="1" ht="12">
      <c r="A16" s="13" t="s">
        <v>0</v>
      </c>
      <c r="B16" s="13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  <c r="H16" s="13">
        <v>7</v>
      </c>
      <c r="I16" s="13">
        <v>8</v>
      </c>
      <c r="J16" s="13">
        <v>9</v>
      </c>
      <c r="K16" s="13">
        <v>10</v>
      </c>
      <c r="L16" s="13">
        <v>11</v>
      </c>
      <c r="M16" s="13">
        <v>12</v>
      </c>
      <c r="N16" s="13">
        <v>13</v>
      </c>
      <c r="O16" s="13">
        <v>14</v>
      </c>
      <c r="P16" s="13">
        <v>15</v>
      </c>
      <c r="Q16" s="13" t="s">
        <v>4</v>
      </c>
      <c r="R16" s="13" t="s">
        <v>10</v>
      </c>
      <c r="S16" s="13" t="s">
        <v>6</v>
      </c>
    </row>
    <row r="17" spans="1:19" ht="12">
      <c r="A17" s="1" t="s">
        <v>35</v>
      </c>
      <c r="B17" s="1">
        <v>40</v>
      </c>
      <c r="C17" s="1">
        <v>20</v>
      </c>
      <c r="D17" s="1">
        <v>35</v>
      </c>
      <c r="E17" s="1">
        <v>30</v>
      </c>
      <c r="F17" s="1">
        <v>35</v>
      </c>
      <c r="G17" s="1">
        <v>40</v>
      </c>
      <c r="H17" s="1">
        <v>30</v>
      </c>
      <c r="I17" s="1">
        <v>35</v>
      </c>
      <c r="J17" s="1">
        <v>35</v>
      </c>
      <c r="K17" s="1">
        <v>40</v>
      </c>
      <c r="L17" s="1">
        <v>30</v>
      </c>
      <c r="M17" s="1">
        <v>35</v>
      </c>
      <c r="N17" s="1">
        <v>30</v>
      </c>
      <c r="O17" s="1">
        <v>35</v>
      </c>
      <c r="P17" s="1">
        <v>40</v>
      </c>
      <c r="Q17" s="1">
        <f>SUM(B17:P17)</f>
        <v>510</v>
      </c>
      <c r="R17" s="41">
        <v>20</v>
      </c>
      <c r="S17" s="2">
        <f>Q17/60*R17</f>
        <v>170</v>
      </c>
    </row>
    <row r="18" spans="1:19" ht="12">
      <c r="A18" s="1" t="s">
        <v>2</v>
      </c>
      <c r="B18" s="1">
        <v>80</v>
      </c>
      <c r="C18" s="1">
        <v>30</v>
      </c>
      <c r="D18" s="1">
        <v>70</v>
      </c>
      <c r="E18" s="1">
        <v>60</v>
      </c>
      <c r="F18" s="1">
        <v>70</v>
      </c>
      <c r="G18" s="1">
        <v>80</v>
      </c>
      <c r="H18" s="1">
        <v>60</v>
      </c>
      <c r="I18" s="1">
        <v>70</v>
      </c>
      <c r="J18" s="1">
        <v>70</v>
      </c>
      <c r="K18" s="1">
        <v>80</v>
      </c>
      <c r="L18" s="1">
        <v>60</v>
      </c>
      <c r="M18" s="1">
        <v>70</v>
      </c>
      <c r="N18" s="1">
        <v>60</v>
      </c>
      <c r="O18" s="1">
        <v>70</v>
      </c>
      <c r="P18" s="1">
        <v>80</v>
      </c>
      <c r="Q18" s="1">
        <f>SUM(B18:P18)</f>
        <v>1010</v>
      </c>
      <c r="R18" s="41">
        <v>20</v>
      </c>
      <c r="S18" s="2">
        <f>Q18/60*R17</f>
        <v>336.66666666666663</v>
      </c>
    </row>
    <row r="19" spans="1:19" ht="12">
      <c r="A19" s="1" t="s">
        <v>1</v>
      </c>
      <c r="B19" s="1">
        <v>180</v>
      </c>
      <c r="C19" s="1">
        <v>140</v>
      </c>
      <c r="D19" s="1">
        <v>140</v>
      </c>
      <c r="E19" s="1">
        <v>140</v>
      </c>
      <c r="F19" s="1">
        <v>160</v>
      </c>
      <c r="G19" s="1">
        <v>140</v>
      </c>
      <c r="H19" s="1">
        <v>140</v>
      </c>
      <c r="I19" s="1">
        <v>140</v>
      </c>
      <c r="J19" s="1">
        <v>160</v>
      </c>
      <c r="K19" s="1">
        <v>160</v>
      </c>
      <c r="L19" s="1">
        <v>150</v>
      </c>
      <c r="M19" s="1">
        <v>160</v>
      </c>
      <c r="N19" s="1">
        <v>140</v>
      </c>
      <c r="O19" s="1">
        <v>160</v>
      </c>
      <c r="P19" s="1">
        <v>160</v>
      </c>
      <c r="Q19" s="1">
        <f>SUM(B19:P19)</f>
        <v>2270</v>
      </c>
      <c r="R19" s="41">
        <v>20</v>
      </c>
      <c r="S19" s="2">
        <f>Q19/60*R17</f>
        <v>756.6666666666667</v>
      </c>
    </row>
    <row r="21" ht="12">
      <c r="F21" s="14" t="s">
        <v>15</v>
      </c>
    </row>
    <row r="22" spans="1:19" s="14" customFormat="1" ht="12">
      <c r="A22" s="13" t="s">
        <v>0</v>
      </c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>
        <v>7</v>
      </c>
      <c r="I22" s="13">
        <v>8</v>
      </c>
      <c r="J22" s="13">
        <v>9</v>
      </c>
      <c r="K22" s="13">
        <v>10</v>
      </c>
      <c r="L22" s="13">
        <v>11</v>
      </c>
      <c r="M22" s="13">
        <v>12</v>
      </c>
      <c r="N22" s="13">
        <v>13</v>
      </c>
      <c r="O22" s="13">
        <v>14</v>
      </c>
      <c r="P22" s="13">
        <v>15</v>
      </c>
      <c r="Q22" s="13" t="s">
        <v>3</v>
      </c>
      <c r="R22" s="15" t="s">
        <v>7</v>
      </c>
      <c r="S22" s="16" t="s">
        <v>8</v>
      </c>
    </row>
    <row r="23" spans="1:20" ht="12">
      <c r="A23" s="1" t="s">
        <v>35</v>
      </c>
      <c r="B23" s="1">
        <f>B11</f>
        <v>1470</v>
      </c>
      <c r="C23" s="1">
        <f aca="true" t="shared" si="0" ref="C23:P23">C11</f>
        <v>0</v>
      </c>
      <c r="D23" s="1">
        <f t="shared" si="0"/>
        <v>60</v>
      </c>
      <c r="E23" s="1">
        <f t="shared" si="0"/>
        <v>60</v>
      </c>
      <c r="F23" s="1">
        <f t="shared" si="0"/>
        <v>60</v>
      </c>
      <c r="G23" s="1">
        <f t="shared" si="0"/>
        <v>60</v>
      </c>
      <c r="H23" s="1">
        <f t="shared" si="0"/>
        <v>60</v>
      </c>
      <c r="I23" s="1">
        <f t="shared" si="0"/>
        <v>60</v>
      </c>
      <c r="J23" s="1">
        <f t="shared" si="0"/>
        <v>60</v>
      </c>
      <c r="K23" s="1">
        <f t="shared" si="0"/>
        <v>60</v>
      </c>
      <c r="L23" s="1">
        <f t="shared" si="0"/>
        <v>60</v>
      </c>
      <c r="M23" s="1">
        <f t="shared" si="0"/>
        <v>60</v>
      </c>
      <c r="N23" s="1">
        <f t="shared" si="0"/>
        <v>60</v>
      </c>
      <c r="O23" s="1">
        <f t="shared" si="0"/>
        <v>60</v>
      </c>
      <c r="P23" s="1">
        <f t="shared" si="0"/>
        <v>60</v>
      </c>
      <c r="Q23" s="1">
        <f>SUM(B23:P23)</f>
        <v>2250</v>
      </c>
      <c r="R23" s="1">
        <f>Q23/130/22</f>
        <v>0.7867132867132867</v>
      </c>
      <c r="S23" s="10">
        <f>R23*$K$5</f>
        <v>39.33566433566433</v>
      </c>
      <c r="T23" t="s">
        <v>12</v>
      </c>
    </row>
    <row r="24" spans="1:20" ht="12">
      <c r="A24" s="1" t="s">
        <v>2</v>
      </c>
      <c r="B24" s="1">
        <f aca="true" t="shared" si="1" ref="B24:P25">B12</f>
        <v>1470</v>
      </c>
      <c r="C24" s="1">
        <f t="shared" si="1"/>
        <v>80</v>
      </c>
      <c r="D24" s="1">
        <f t="shared" si="1"/>
        <v>100</v>
      </c>
      <c r="E24" s="1">
        <f t="shared" si="1"/>
        <v>80</v>
      </c>
      <c r="F24" s="1">
        <f t="shared" si="1"/>
        <v>100</v>
      </c>
      <c r="G24" s="1">
        <f t="shared" si="1"/>
        <v>1470</v>
      </c>
      <c r="H24" s="1">
        <f t="shared" si="1"/>
        <v>80</v>
      </c>
      <c r="I24" s="1">
        <f t="shared" si="1"/>
        <v>100</v>
      </c>
      <c r="J24" s="1">
        <f t="shared" si="1"/>
        <v>100</v>
      </c>
      <c r="K24" s="1">
        <f t="shared" si="1"/>
        <v>120</v>
      </c>
      <c r="L24" s="1">
        <f t="shared" si="1"/>
        <v>1470</v>
      </c>
      <c r="M24" s="1">
        <f t="shared" si="1"/>
        <v>90</v>
      </c>
      <c r="N24" s="1">
        <f t="shared" si="1"/>
        <v>100</v>
      </c>
      <c r="O24" s="1">
        <f t="shared" si="1"/>
        <v>100</v>
      </c>
      <c r="P24" s="1">
        <f t="shared" si="1"/>
        <v>120</v>
      </c>
      <c r="Q24" s="1">
        <f>SUM(B24:P24)</f>
        <v>5580</v>
      </c>
      <c r="R24" s="11">
        <f>Q24/95/22</f>
        <v>2.6698564593301435</v>
      </c>
      <c r="S24" s="10">
        <f>R24*$K$5</f>
        <v>133.49282296650716</v>
      </c>
      <c r="T24" t="s">
        <v>12</v>
      </c>
    </row>
    <row r="25" spans="1:20" ht="12">
      <c r="A25" s="1" t="s">
        <v>1</v>
      </c>
      <c r="B25" s="1">
        <f t="shared" si="1"/>
        <v>1470</v>
      </c>
      <c r="C25" s="1">
        <f t="shared" si="1"/>
        <v>140</v>
      </c>
      <c r="D25" s="1">
        <f t="shared" si="1"/>
        <v>160</v>
      </c>
      <c r="E25" s="1">
        <f t="shared" si="1"/>
        <v>140</v>
      </c>
      <c r="F25" s="1">
        <f t="shared" si="1"/>
        <v>200</v>
      </c>
      <c r="G25" s="1">
        <f t="shared" si="1"/>
        <v>140</v>
      </c>
      <c r="H25" s="1">
        <f t="shared" si="1"/>
        <v>140</v>
      </c>
      <c r="I25" s="1">
        <f t="shared" si="1"/>
        <v>140</v>
      </c>
      <c r="J25" s="1">
        <f t="shared" si="1"/>
        <v>200</v>
      </c>
      <c r="K25" s="1">
        <f t="shared" si="1"/>
        <v>200</v>
      </c>
      <c r="L25" s="1">
        <f t="shared" si="1"/>
        <v>160</v>
      </c>
      <c r="M25" s="1">
        <f t="shared" si="1"/>
        <v>200</v>
      </c>
      <c r="N25" s="1">
        <f t="shared" si="1"/>
        <v>140</v>
      </c>
      <c r="O25" s="1">
        <f t="shared" si="1"/>
        <v>200</v>
      </c>
      <c r="P25" s="1">
        <f t="shared" si="1"/>
        <v>160</v>
      </c>
      <c r="Q25" s="1">
        <f>SUM(B25:P25)</f>
        <v>3790</v>
      </c>
      <c r="R25" s="1">
        <f>(Q25/130/22)*1.5</f>
        <v>1.987762237762238</v>
      </c>
      <c r="S25" s="10">
        <f>R25*$K$5</f>
        <v>99.3881118881119</v>
      </c>
      <c r="T25" t="s">
        <v>11</v>
      </c>
    </row>
    <row r="27" ht="12">
      <c r="F27" s="14" t="s">
        <v>14</v>
      </c>
    </row>
    <row r="28" spans="1:19" s="14" customFormat="1" ht="12">
      <c r="A28" s="13" t="s">
        <v>0</v>
      </c>
      <c r="B28" s="13">
        <v>1</v>
      </c>
      <c r="C28" s="13">
        <v>2</v>
      </c>
      <c r="D28" s="13">
        <v>3</v>
      </c>
      <c r="E28" s="13">
        <v>4</v>
      </c>
      <c r="F28" s="13">
        <v>5</v>
      </c>
      <c r="G28" s="13">
        <v>6</v>
      </c>
      <c r="H28" s="13">
        <v>7</v>
      </c>
      <c r="I28" s="13">
        <v>8</v>
      </c>
      <c r="J28" s="13">
        <v>9</v>
      </c>
      <c r="K28" s="13">
        <v>10</v>
      </c>
      <c r="L28" s="13">
        <v>11</v>
      </c>
      <c r="M28" s="13">
        <v>12</v>
      </c>
      <c r="N28" s="13">
        <v>13</v>
      </c>
      <c r="O28" s="13">
        <v>14</v>
      </c>
      <c r="P28" s="13">
        <v>15</v>
      </c>
      <c r="Q28" s="13" t="s">
        <v>3</v>
      </c>
      <c r="R28" s="17" t="s">
        <v>9</v>
      </c>
      <c r="S28" s="13" t="s">
        <v>8</v>
      </c>
    </row>
    <row r="29" spans="1:19" ht="12">
      <c r="A29" s="1" t="s">
        <v>35</v>
      </c>
      <c r="B29" s="1">
        <f>B23</f>
        <v>1470</v>
      </c>
      <c r="C29" s="1">
        <f aca="true" t="shared" si="2" ref="C29:P29">C23</f>
        <v>0</v>
      </c>
      <c r="D29" s="1">
        <f t="shared" si="2"/>
        <v>60</v>
      </c>
      <c r="E29" s="1">
        <f t="shared" si="2"/>
        <v>60</v>
      </c>
      <c r="F29" s="1">
        <f t="shared" si="2"/>
        <v>60</v>
      </c>
      <c r="G29" s="1">
        <f t="shared" si="2"/>
        <v>60</v>
      </c>
      <c r="H29" s="1">
        <f t="shared" si="2"/>
        <v>60</v>
      </c>
      <c r="I29" s="1">
        <f t="shared" si="2"/>
        <v>60</v>
      </c>
      <c r="J29" s="1">
        <f t="shared" si="2"/>
        <v>60</v>
      </c>
      <c r="K29" s="1">
        <f t="shared" si="2"/>
        <v>60</v>
      </c>
      <c r="L29" s="1">
        <f t="shared" si="2"/>
        <v>60</v>
      </c>
      <c r="M29" s="1">
        <f t="shared" si="2"/>
        <v>60</v>
      </c>
      <c r="N29" s="1">
        <f t="shared" si="2"/>
        <v>60</v>
      </c>
      <c r="O29" s="1">
        <f t="shared" si="2"/>
        <v>60</v>
      </c>
      <c r="P29" s="1">
        <f t="shared" si="2"/>
        <v>60</v>
      </c>
      <c r="Q29" s="1">
        <f>SUM(B29:P29)</f>
        <v>2250</v>
      </c>
      <c r="R29" s="3">
        <f>$K$7</f>
        <v>0.005</v>
      </c>
      <c r="S29" s="12">
        <f>Q29*R29</f>
        <v>11.25</v>
      </c>
    </row>
    <row r="30" spans="1:19" ht="12">
      <c r="A30" s="1" t="s">
        <v>2</v>
      </c>
      <c r="B30" s="1">
        <f aca="true" t="shared" si="3" ref="B30:P30">B24</f>
        <v>1470</v>
      </c>
      <c r="C30" s="1">
        <f t="shared" si="3"/>
        <v>80</v>
      </c>
      <c r="D30" s="1">
        <f t="shared" si="3"/>
        <v>100</v>
      </c>
      <c r="E30" s="1">
        <f t="shared" si="3"/>
        <v>80</v>
      </c>
      <c r="F30" s="1">
        <f t="shared" si="3"/>
        <v>100</v>
      </c>
      <c r="G30" s="1">
        <f t="shared" si="3"/>
        <v>1470</v>
      </c>
      <c r="H30" s="1">
        <f t="shared" si="3"/>
        <v>80</v>
      </c>
      <c r="I30" s="1">
        <f t="shared" si="3"/>
        <v>100</v>
      </c>
      <c r="J30" s="1">
        <f t="shared" si="3"/>
        <v>100</v>
      </c>
      <c r="K30" s="1">
        <f t="shared" si="3"/>
        <v>120</v>
      </c>
      <c r="L30" s="1">
        <f t="shared" si="3"/>
        <v>1470</v>
      </c>
      <c r="M30" s="1">
        <f t="shared" si="3"/>
        <v>90</v>
      </c>
      <c r="N30" s="1">
        <f t="shared" si="3"/>
        <v>100</v>
      </c>
      <c r="O30" s="1">
        <f t="shared" si="3"/>
        <v>100</v>
      </c>
      <c r="P30" s="1">
        <f t="shared" si="3"/>
        <v>120</v>
      </c>
      <c r="Q30" s="1">
        <f>SUM(B30:P30)</f>
        <v>5580</v>
      </c>
      <c r="R30" s="3">
        <f>$K$7</f>
        <v>0.005</v>
      </c>
      <c r="S30" s="5">
        <f>R30*Q30</f>
        <v>27.900000000000002</v>
      </c>
    </row>
    <row r="31" spans="1:19" ht="12">
      <c r="A31" s="1" t="s">
        <v>1</v>
      </c>
      <c r="B31" s="1">
        <f aca="true" t="shared" si="4" ref="B31:P31">B25</f>
        <v>1470</v>
      </c>
      <c r="C31" s="1">
        <f t="shared" si="4"/>
        <v>140</v>
      </c>
      <c r="D31" s="1">
        <f t="shared" si="4"/>
        <v>160</v>
      </c>
      <c r="E31" s="1">
        <f t="shared" si="4"/>
        <v>140</v>
      </c>
      <c r="F31" s="1">
        <f t="shared" si="4"/>
        <v>200</v>
      </c>
      <c r="G31" s="1">
        <f t="shared" si="4"/>
        <v>140</v>
      </c>
      <c r="H31" s="1">
        <f t="shared" si="4"/>
        <v>140</v>
      </c>
      <c r="I31" s="1">
        <f t="shared" si="4"/>
        <v>140</v>
      </c>
      <c r="J31" s="1">
        <f t="shared" si="4"/>
        <v>200</v>
      </c>
      <c r="K31" s="1">
        <f t="shared" si="4"/>
        <v>200</v>
      </c>
      <c r="L31" s="1">
        <f t="shared" si="4"/>
        <v>160</v>
      </c>
      <c r="M31" s="1">
        <f t="shared" si="4"/>
        <v>200</v>
      </c>
      <c r="N31" s="1">
        <f t="shared" si="4"/>
        <v>140</v>
      </c>
      <c r="O31" s="1">
        <f t="shared" si="4"/>
        <v>200</v>
      </c>
      <c r="P31" s="1">
        <f t="shared" si="4"/>
        <v>160</v>
      </c>
      <c r="Q31" s="1">
        <f>SUM(B31:P31)</f>
        <v>3790</v>
      </c>
      <c r="R31" s="3">
        <f>$K$7</f>
        <v>0.005</v>
      </c>
      <c r="S31" s="8">
        <f>R31*Q31</f>
        <v>18.95</v>
      </c>
    </row>
    <row r="33" spans="1:17" ht="12">
      <c r="A33" s="14" t="s">
        <v>23</v>
      </c>
      <c r="Q33" s="14" t="s">
        <v>24</v>
      </c>
    </row>
    <row r="34" spans="1:19" ht="12">
      <c r="A34" s="1" t="s">
        <v>35</v>
      </c>
      <c r="B34" s="7">
        <f>S11+S17+S23+S29</f>
        <v>558.0856643356643</v>
      </c>
      <c r="Q34" s="9" t="s">
        <v>30</v>
      </c>
      <c r="R34" s="5"/>
      <c r="S34" s="7">
        <f>B34*(52/15)</f>
        <v>1934.6969696969697</v>
      </c>
    </row>
    <row r="35" spans="1:19" ht="12">
      <c r="A35" s="4" t="s">
        <v>2</v>
      </c>
      <c r="B35" s="6">
        <f>S12+S18+S24+S30</f>
        <v>609.6594896331738</v>
      </c>
      <c r="Q35" s="4" t="s">
        <v>2</v>
      </c>
      <c r="R35" s="8"/>
      <c r="S35" s="7">
        <f>B35*(52/15)</f>
        <v>2113.486230728336</v>
      </c>
    </row>
    <row r="36" spans="1:19" ht="12">
      <c r="A36" s="1" t="s">
        <v>1</v>
      </c>
      <c r="B36" s="6">
        <f>S13+S19+S25+S31</f>
        <v>893.9547785547787</v>
      </c>
      <c r="Q36" s="1" t="s">
        <v>1</v>
      </c>
      <c r="R36" s="5"/>
      <c r="S36" s="7">
        <f>B36*(52/15)</f>
        <v>3099.043232323233</v>
      </c>
    </row>
    <row r="39" ht="12">
      <c r="A39" s="40" t="s">
        <v>36</v>
      </c>
    </row>
    <row r="40" ht="12">
      <c r="A40" s="40" t="s">
        <v>37</v>
      </c>
    </row>
  </sheetData>
  <printOptions/>
  <pageMargins left="0.75" right="0.75" top="1" bottom="1" header="0.5" footer="0.5"/>
  <pageSetup fitToHeight="1" fitToWidth="1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Warner</dc:creator>
  <cp:keywords/>
  <dc:description/>
  <cp:lastModifiedBy>Greg Flavall</cp:lastModifiedBy>
  <cp:lastPrinted>2011-03-27T17:52:28Z</cp:lastPrinted>
  <dcterms:created xsi:type="dcterms:W3CDTF">2005-01-03T02:56:54Z</dcterms:created>
  <dcterms:modified xsi:type="dcterms:W3CDTF">2013-01-06T03:28:18Z</dcterms:modified>
  <cp:category/>
  <cp:version/>
  <cp:contentType/>
  <cp:contentStatus/>
</cp:coreProperties>
</file>